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8_{92F11AA0-888F-411D-9875-FCF48CF6F5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<sst xmlns="http://schemas.openxmlformats.org/spreadsheetml/2006/main" count="24" uniqueCount="22">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</sst>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4" fontId="7" fillId="0" borderId="0" xfId="0" applyNumberFormat="1" applyFont="1" applyAlignment="1">
      <alignment horizontal="center" vertical="center" wrapText="1"/>
    </xf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165" fontId="0" fillId="0" borderId="0" xfId="0" applyNumberFormat="1" applyBorder="1" applyAlignment="1">
      <alignment horizontal="center"/>
    </xf>
    <xf numFmtId="43" fontId="0" fillId="0" borderId="0" xfId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175"/>
  <sheetViews>
    <sheetView showGridLines="0" tabSelected="1" zoomScale="85" zoomScaleNormal="85" workbookViewId="0">
      <pane xSplit="1" ySplit="3" topLeftCell="B141" activePane="bottomRight" state="frozen"/>
      <selection pane="topRight" activeCell="B1" sqref="B1"/>
      <selection pane="bottomLeft" activeCell="A4" sqref="A4"/>
      <selection pane="bottomRight" activeCell="F169" sqref="F169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3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3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3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3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3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3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3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3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3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3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3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3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3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3" x14ac:dyDescent="0.25">
      <c r="B142" s="8">
        <v>46006</v>
      </c>
      <c r="C142" s="2">
        <v>1100000</v>
      </c>
      <c r="D142" s="4">
        <v>16.0214</v>
      </c>
      <c r="E142" s="2">
        <v>17623501.5</v>
      </c>
      <c r="I142" s="16"/>
      <c r="J142" s="17"/>
      <c r="K142" s="18"/>
      <c r="L142" s="24"/>
      <c r="M142" s="24"/>
    </row>
    <row r="143" spans="2:13" x14ac:dyDescent="0.25">
      <c r="B143" s="8">
        <v>46007</v>
      </c>
      <c r="C143" s="2">
        <v>1150000</v>
      </c>
      <c r="D143" s="4">
        <v>15.761900000000001</v>
      </c>
      <c r="E143" s="2">
        <v>18126143.600000001</v>
      </c>
      <c r="I143" s="16"/>
      <c r="J143" s="17"/>
      <c r="K143" s="18"/>
      <c r="L143" s="19"/>
    </row>
    <row r="144" spans="2:13" x14ac:dyDescent="0.25">
      <c r="B144" s="8">
        <v>46008</v>
      </c>
      <c r="C144" s="2">
        <v>1068000</v>
      </c>
      <c r="D144" s="4">
        <v>15.730399999999999</v>
      </c>
      <c r="E144" s="2">
        <v>16800104.579999998</v>
      </c>
      <c r="I144" s="16"/>
      <c r="J144" s="17"/>
      <c r="K144" s="18"/>
      <c r="L144" s="19"/>
    </row>
    <row r="145" spans="2:13" x14ac:dyDescent="0.25">
      <c r="B145" s="8">
        <v>46009</v>
      </c>
      <c r="C145" s="2">
        <v>1157689</v>
      </c>
      <c r="D145" s="4">
        <v>15.725099999999999</v>
      </c>
      <c r="E145" s="2">
        <v>18204728.989999998</v>
      </c>
      <c r="I145" s="16"/>
      <c r="J145" s="17"/>
      <c r="K145" s="18"/>
      <c r="L145" s="19"/>
    </row>
    <row r="146" spans="2:13" x14ac:dyDescent="0.25">
      <c r="B146" s="8">
        <v>46010</v>
      </c>
      <c r="C146" s="2">
        <v>1200000</v>
      </c>
      <c r="D146" s="4">
        <v>15.8172</v>
      </c>
      <c r="E146" s="2">
        <v>18980606.399999999</v>
      </c>
      <c r="I146" s="16"/>
      <c r="J146" s="17"/>
      <c r="K146" s="18"/>
      <c r="L146" s="19"/>
    </row>
    <row r="147" spans="2:13" x14ac:dyDescent="0.25">
      <c r="B147" s="8">
        <v>46013</v>
      </c>
      <c r="C147" s="2">
        <v>918000</v>
      </c>
      <c r="D147" s="4">
        <v>16.0124</v>
      </c>
      <c r="E147" s="2">
        <v>14699369.43</v>
      </c>
      <c r="I147" s="16"/>
      <c r="J147" s="17"/>
      <c r="K147" s="18"/>
      <c r="L147" s="19"/>
    </row>
    <row r="148" spans="2:13" x14ac:dyDescent="0.25">
      <c r="B148" s="8">
        <v>46014</v>
      </c>
      <c r="C148" s="2">
        <v>957245</v>
      </c>
      <c r="D148" s="4">
        <v>16.028700000000001</v>
      </c>
      <c r="E148" s="2">
        <v>15343351.77</v>
      </c>
      <c r="I148" s="16"/>
      <c r="J148" s="17"/>
      <c r="K148" s="18"/>
      <c r="L148" s="19"/>
      <c r="M148" s="10"/>
    </row>
    <row r="149" spans="2:13" x14ac:dyDescent="0.25">
      <c r="B149" s="8">
        <v>46020</v>
      </c>
      <c r="C149" s="2">
        <v>664859</v>
      </c>
      <c r="D149" s="4">
        <v>16.010300000000001</v>
      </c>
      <c r="E149" s="2">
        <v>10644581.41</v>
      </c>
      <c r="I149" s="16"/>
      <c r="J149" s="17"/>
      <c r="K149" s="18"/>
      <c r="L149" s="19"/>
    </row>
    <row r="150" spans="2:13" x14ac:dyDescent="0.25">
      <c r="B150" s="8">
        <v>46021</v>
      </c>
      <c r="C150" s="2">
        <v>580049</v>
      </c>
      <c r="D150" s="4">
        <v>16.094200000000001</v>
      </c>
      <c r="E150" s="2">
        <v>9335406.6300000008</v>
      </c>
      <c r="I150" s="16"/>
      <c r="J150" s="17"/>
      <c r="K150" s="18"/>
      <c r="L150" s="19"/>
    </row>
    <row r="151" spans="2:13" x14ac:dyDescent="0.25">
      <c r="B151" s="8">
        <v>46024</v>
      </c>
      <c r="C151" s="2">
        <v>612974</v>
      </c>
      <c r="D151" s="4">
        <v>16.346499999999999</v>
      </c>
      <c r="E151" s="2">
        <v>10020004.619999999</v>
      </c>
      <c r="I151" s="16"/>
      <c r="J151" s="17"/>
      <c r="K151" s="18"/>
      <c r="L151" s="19"/>
    </row>
    <row r="152" spans="2:13" x14ac:dyDescent="0.25">
      <c r="B152" s="8">
        <v>46027</v>
      </c>
      <c r="C152" s="2">
        <v>611000</v>
      </c>
      <c r="D152" s="4">
        <v>16.5289</v>
      </c>
      <c r="E152" s="2">
        <v>10099128.57</v>
      </c>
      <c r="I152" s="16"/>
      <c r="J152" s="17"/>
      <c r="K152" s="18"/>
      <c r="L152" s="19"/>
    </row>
    <row r="153" spans="2:13" x14ac:dyDescent="0.25">
      <c r="B153" s="8">
        <v>46028</v>
      </c>
      <c r="C153" s="2">
        <v>616000</v>
      </c>
      <c r="D153" s="4">
        <v>16.623699999999999</v>
      </c>
      <c r="E153" s="2">
        <v>10240211.52</v>
      </c>
      <c r="I153" s="16"/>
      <c r="J153" s="17"/>
      <c r="K153" s="18"/>
      <c r="L153" s="19"/>
    </row>
    <row r="154" spans="2:13" x14ac:dyDescent="0.25">
      <c r="B154" s="8">
        <v>46029</v>
      </c>
      <c r="C154" s="2">
        <v>627000</v>
      </c>
      <c r="D154" s="4">
        <v>15.924899999999999</v>
      </c>
      <c r="E154" s="2">
        <v>9984939.2599999998</v>
      </c>
      <c r="I154" s="16"/>
      <c r="J154" s="17"/>
      <c r="K154" s="18"/>
      <c r="L154" s="19"/>
    </row>
    <row r="155" spans="2:13" x14ac:dyDescent="0.25">
      <c r="B155" s="8">
        <v>46030</v>
      </c>
      <c r="C155" s="2">
        <v>635000</v>
      </c>
      <c r="D155" s="4">
        <v>15.7506</v>
      </c>
      <c r="E155" s="2">
        <v>10001639.890000001</v>
      </c>
      <c r="I155" s="16"/>
      <c r="J155" s="17"/>
      <c r="K155" s="18"/>
      <c r="L155" s="19"/>
    </row>
    <row r="156" spans="2:13" x14ac:dyDescent="0.25">
      <c r="B156" s="8">
        <v>46031</v>
      </c>
      <c r="C156" s="2">
        <v>500991</v>
      </c>
      <c r="D156" s="4">
        <v>15.968299999999999</v>
      </c>
      <c r="E156" s="2">
        <v>7999995.1299999999</v>
      </c>
      <c r="I156" s="16"/>
      <c r="J156" s="17"/>
      <c r="K156" s="18"/>
      <c r="L156" s="19"/>
    </row>
    <row r="157" spans="2:13" x14ac:dyDescent="0.25">
      <c r="B157" s="8">
        <v>46034</v>
      </c>
      <c r="C157" s="2">
        <v>482554</v>
      </c>
      <c r="D157" s="4">
        <v>16.063300000000002</v>
      </c>
      <c r="E157" s="2">
        <v>7751431.8700000001</v>
      </c>
      <c r="I157" s="16"/>
      <c r="J157" s="17"/>
      <c r="K157" s="18"/>
      <c r="L157" s="19"/>
    </row>
    <row r="158" spans="2:13" x14ac:dyDescent="0.25">
      <c r="B158" s="8">
        <v>46035</v>
      </c>
      <c r="C158" s="2">
        <v>496000</v>
      </c>
      <c r="D158" s="4">
        <v>16.271699999999999</v>
      </c>
      <c r="E158" s="2">
        <v>8070748.8200000003</v>
      </c>
      <c r="I158" s="16"/>
      <c r="J158" s="17"/>
      <c r="K158" s="18"/>
      <c r="L158" s="19"/>
    </row>
    <row r="159" spans="2:13" x14ac:dyDescent="0.25">
      <c r="B159" s="8">
        <v>46036</v>
      </c>
      <c r="C159" s="2">
        <v>487000</v>
      </c>
      <c r="D159" s="4">
        <v>16.5534</v>
      </c>
      <c r="E159" s="2">
        <v>8061493.1399999997</v>
      </c>
      <c r="I159" s="16"/>
      <c r="J159" s="17"/>
      <c r="K159" s="18"/>
      <c r="L159" s="19"/>
    </row>
    <row r="160" spans="2:13" x14ac:dyDescent="0.25">
      <c r="B160" s="8">
        <v>46037</v>
      </c>
      <c r="C160" s="2">
        <v>490000</v>
      </c>
      <c r="D160" s="4">
        <v>16.4026</v>
      </c>
      <c r="E160" s="2">
        <v>8037269.5899999999</v>
      </c>
      <c r="I160" s="16"/>
      <c r="J160" s="17"/>
      <c r="K160" s="18"/>
      <c r="L160" s="19"/>
    </row>
    <row r="161" spans="2:12" x14ac:dyDescent="0.25">
      <c r="B161" s="8">
        <v>46038</v>
      </c>
      <c r="C161" s="2">
        <v>490826</v>
      </c>
      <c r="D161" s="4">
        <v>16.460100000000001</v>
      </c>
      <c r="E161" s="2">
        <v>8079050.4400000004</v>
      </c>
      <c r="I161" s="16"/>
      <c r="J161" s="17"/>
      <c r="K161" s="18"/>
      <c r="L161" s="19"/>
    </row>
    <row r="162" spans="2:12" x14ac:dyDescent="0.25">
      <c r="B162" s="8">
        <v>46041</v>
      </c>
      <c r="C162" s="2">
        <v>475000</v>
      </c>
      <c r="D162" s="4">
        <v>16.476299999999998</v>
      </c>
      <c r="E162" s="2">
        <v>7826263.8700000001</v>
      </c>
      <c r="I162" s="16"/>
      <c r="J162" s="17"/>
      <c r="K162" s="18"/>
      <c r="L162" s="19"/>
    </row>
    <row r="163" spans="2:12" x14ac:dyDescent="0.25">
      <c r="B163" s="8">
        <v>46042</v>
      </c>
      <c r="C163" s="2">
        <v>492500</v>
      </c>
      <c r="D163" s="4">
        <v>16.331800000000001</v>
      </c>
      <c r="E163" s="2">
        <v>8043427.2599999998</v>
      </c>
      <c r="I163" s="16"/>
      <c r="J163" s="17"/>
      <c r="K163" s="18"/>
      <c r="L163" s="19"/>
    </row>
    <row r="164" spans="2:12" x14ac:dyDescent="0.25">
      <c r="B164" s="8">
        <v>46043</v>
      </c>
      <c r="C164" s="2">
        <v>489000</v>
      </c>
      <c r="D164" s="4">
        <v>16.4376</v>
      </c>
      <c r="E164" s="2">
        <v>8038004.4900000002</v>
      </c>
      <c r="I164" s="16"/>
      <c r="J164" s="17"/>
      <c r="K164" s="18"/>
      <c r="L164" s="19"/>
    </row>
    <row r="165" spans="2:12" x14ac:dyDescent="0.25">
      <c r="B165" s="8">
        <v>46044</v>
      </c>
      <c r="C165" s="2">
        <v>499000</v>
      </c>
      <c r="D165" s="4">
        <v>16.495699999999999</v>
      </c>
      <c r="E165" s="2">
        <v>8231330.8499999996</v>
      </c>
      <c r="I165" s="16"/>
      <c r="J165" s="17"/>
      <c r="K165" s="18"/>
      <c r="L165" s="19"/>
    </row>
    <row r="166" spans="2:12" x14ac:dyDescent="0.25">
      <c r="B166" s="8">
        <v>46045</v>
      </c>
      <c r="C166" s="2">
        <v>471032</v>
      </c>
      <c r="D166" s="4">
        <v>16.688800000000001</v>
      </c>
      <c r="E166" s="2">
        <v>7860957.9000000004</v>
      </c>
      <c r="I166" s="16"/>
      <c r="J166" s="17"/>
      <c r="K166" s="18"/>
      <c r="L166" s="19"/>
    </row>
    <row r="167" spans="2:12" x14ac:dyDescent="0.25">
      <c r="B167" s="38"/>
      <c r="C167" s="21"/>
      <c r="D167" s="39"/>
      <c r="E167" s="21"/>
      <c r="I167" s="16"/>
      <c r="J167" s="17"/>
      <c r="K167" s="18"/>
      <c r="L167" s="19"/>
    </row>
    <row r="168" spans="2:12" x14ac:dyDescent="0.25">
      <c r="B168" s="38"/>
      <c r="C168" s="21"/>
      <c r="D168" s="39"/>
      <c r="E168" s="21"/>
      <c r="I168" s="16"/>
      <c r="J168" s="17"/>
      <c r="K168" s="18"/>
      <c r="L168" s="19"/>
    </row>
    <row r="169" spans="2:12" x14ac:dyDescent="0.25">
      <c r="B169" s="38"/>
      <c r="C169" s="21"/>
      <c r="D169" s="39"/>
      <c r="E169" s="21"/>
      <c r="I169" s="16"/>
      <c r="J169" s="17"/>
      <c r="K169" s="18"/>
      <c r="L169" s="19"/>
    </row>
    <row r="170" spans="2:12" x14ac:dyDescent="0.25">
      <c r="B170" s="20"/>
      <c r="C170" s="17"/>
      <c r="D170" s="18"/>
      <c r="E170" s="27"/>
      <c r="I170" s="16"/>
      <c r="J170" s="17"/>
      <c r="K170" s="18"/>
      <c r="L170" s="19"/>
    </row>
    <row r="171" spans="2:12" x14ac:dyDescent="0.25">
      <c r="B171" s="20"/>
      <c r="C171" s="21"/>
      <c r="D171" s="22"/>
      <c r="E171" s="21"/>
    </row>
    <row r="172" spans="2:12" x14ac:dyDescent="0.25">
      <c r="B172" s="5" t="s">
        <v>9</v>
      </c>
      <c r="C172" s="1"/>
      <c r="D172" s="1"/>
      <c r="E172" s="1"/>
    </row>
    <row r="173" spans="2:12" x14ac:dyDescent="0.25">
      <c r="B173" s="12" t="s">
        <v>5</v>
      </c>
      <c r="C173" s="11" t="s">
        <v>8</v>
      </c>
      <c r="D173" s="14"/>
      <c r="E173" s="15"/>
      <c r="F173" s="13"/>
    </row>
    <row r="175" spans="2:12" x14ac:dyDescent="0.25">
      <c r="D175" s="14"/>
      <c r="E175" s="15"/>
    </row>
  </sheetData>
  <hyperlinks>
    <hyperlink ref="C173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J26" sqref="J26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7" t="s">
        <v>3</v>
      </c>
      <c r="D4" s="7" t="s">
        <v>1</v>
      </c>
      <c r="E4" s="3" t="s">
        <v>11</v>
      </c>
      <c r="L4" s="29"/>
    </row>
    <row r="5" spans="3:12" ht="27" customHeight="1" x14ac:dyDescent="0.25">
      <c r="C5" s="9">
        <f>+MAX('Daily Buybacks'!B4:B500151)</f>
        <v>46045</v>
      </c>
      <c r="D5" s="6">
        <f>+SUM('Daily Buybacks'!C4:C229)</f>
        <v>110731632</v>
      </c>
      <c r="E5" s="6">
        <f>+SUM('Daily Buybacks'!E4:E229)/1000</f>
        <v>1658325.8829399995</v>
      </c>
      <c r="I5" s="24"/>
      <c r="L5" s="29"/>
    </row>
    <row r="6" spans="3:12" x14ac:dyDescent="0.25">
      <c r="L6" s="29"/>
    </row>
    <row r="7" spans="3:12" x14ac:dyDescent="0.25">
      <c r="G7" s="28"/>
    </row>
    <row r="8" spans="3:12" hidden="1" x14ac:dyDescent="0.25">
      <c r="C8" s="7" t="s">
        <v>7</v>
      </c>
      <c r="D8" s="7" t="s">
        <v>6</v>
      </c>
      <c r="E8" s="3" t="s">
        <v>10</v>
      </c>
    </row>
    <row r="9" spans="3:12" ht="18.75" hidden="1" x14ac:dyDescent="0.25">
      <c r="C9" s="9">
        <f>+C5</f>
        <v>46045</v>
      </c>
      <c r="D9" s="6">
        <f>+D5</f>
        <v>110731632</v>
      </c>
      <c r="E9" s="6">
        <f>+E5</f>
        <v>1658325.8829399995</v>
      </c>
      <c r="G9" s="23"/>
    </row>
    <row r="12" spans="3:12" ht="30" x14ac:dyDescent="0.25">
      <c r="C12" s="7" t="s">
        <v>19</v>
      </c>
      <c r="D12" s="7" t="s">
        <v>1</v>
      </c>
      <c r="E12" s="3" t="s">
        <v>20</v>
      </c>
      <c r="F12" s="3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33">
        <f>SUM('Daily Buybacks'!C4:C33)/1000000</f>
        <v>22.236260000000001</v>
      </c>
      <c r="E14" s="31">
        <f>SUM('Daily Buybacks'!E4:E33)/1000000</f>
        <v>300.00103946000002</v>
      </c>
      <c r="F14" s="35">
        <f>E14/$E$19</f>
        <v>0.16666724414444445</v>
      </c>
    </row>
    <row r="15" spans="3:12" x14ac:dyDescent="0.25">
      <c r="C15" t="s">
        <v>14</v>
      </c>
      <c r="D15" s="33">
        <f>SUM('Daily Buybacks'!C34:C93)/1000000</f>
        <v>37.907767</v>
      </c>
      <c r="E15" s="31">
        <f>SUM('Daily Buybacks'!E34:E93)/1000000</f>
        <v>556.28930270000001</v>
      </c>
      <c r="F15" s="35">
        <f>(E15+E14)/$E$19</f>
        <v>0.47571685675555558</v>
      </c>
    </row>
    <row r="16" spans="3:12" x14ac:dyDescent="0.25">
      <c r="C16" t="s">
        <v>17</v>
      </c>
      <c r="D16" s="33">
        <f>SUM('Daily Buybacks'!C94:C150)/1000000</f>
        <v>42.111727999999999</v>
      </c>
      <c r="E16" s="30">
        <f>SUM('Daily Buybacks'!E94:E150)/1000000</f>
        <v>663.68964355999992</v>
      </c>
      <c r="F16" s="35">
        <f>(E16+E15+E14)/$E$19</f>
        <v>0.84443332540000005</v>
      </c>
    </row>
    <row r="17" spans="3:6" x14ac:dyDescent="0.25">
      <c r="C17" s="32">
        <v>2026</v>
      </c>
      <c r="D17" s="33">
        <f>SUM('Daily Buybacks'!C151:C171)/1000000</f>
        <v>8.4758770000000005</v>
      </c>
      <c r="E17" s="30">
        <f>SUM('Daily Buybacks'!E151:E171)/1000000</f>
        <v>138.34589722000001</v>
      </c>
      <c r="F17" s="35">
        <f>(E17+E16+E15+E14)/$E$19</f>
        <v>0.92129215718888868</v>
      </c>
    </row>
    <row r="18" spans="3:6" x14ac:dyDescent="0.25">
      <c r="C18" s="25" t="s">
        <v>16</v>
      </c>
      <c r="D18" s="26">
        <f>SUM(D14:D17)</f>
        <v>110.73163199999999</v>
      </c>
      <c r="E18" s="36">
        <f>SUM(E14:E17)</f>
        <v>1658.3258829400002</v>
      </c>
      <c r="F18" s="34">
        <f>E18/E19</f>
        <v>0.92129215718888902</v>
      </c>
    </row>
    <row r="19" spans="3:6" x14ac:dyDescent="0.25">
      <c r="C19" t="s">
        <v>15</v>
      </c>
      <c r="E19" s="37">
        <v>1800</v>
      </c>
    </row>
    <row r="20" spans="3:6" x14ac:dyDescent="0.25">
      <c r="C20" t="s">
        <v>18</v>
      </c>
      <c r="E20" s="37">
        <f>E19-E18</f>
        <v>141.67411705999984</v>
      </c>
      <c r="F20" s="35">
        <f>E20/E19</f>
        <v>7.8707842811111026E-2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2026-01-28T11:37:45Z</dcterms:modified>
</cp:coreProperties>
</file>